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firstSheet="2" activeTab="4"/>
  </bookViews>
  <sheets>
    <sheet name="capitalizzazione" sheetId="1" r:id="rId1"/>
    <sheet name="acquisto" sheetId="2" r:id="rId2"/>
    <sheet name="leasing" sheetId="3" r:id="rId3"/>
    <sheet name="ammortamento" sheetId="4" r:id="rId4"/>
    <sheet name="Immobilizz. immat." sheetId="5" r:id="rId5"/>
    <sheet name="brevetti" sheetId="6" r:id="rId6"/>
    <sheet name="dismissione" sheetId="7" r:id="rId7"/>
  </sheets>
  <definedNames/>
  <calcPr fullCalcOnLoad="1"/>
</workbook>
</file>

<file path=xl/sharedStrings.xml><?xml version="1.0" encoding="utf-8"?>
<sst xmlns="http://schemas.openxmlformats.org/spreadsheetml/2006/main" count="198" uniqueCount="99">
  <si>
    <t>Costruzione  immobilizzazioni in economia</t>
  </si>
  <si>
    <t>- al momento del sostenimento dei costi elementari:</t>
  </si>
  <si>
    <t>Materie c/acquisti</t>
  </si>
  <si>
    <t>Fornitori</t>
  </si>
  <si>
    <t>Materiali di consumo</t>
  </si>
  <si>
    <t>Salari</t>
  </si>
  <si>
    <t>Iva a credito</t>
  </si>
  <si>
    <t>Incr. impianti lavori interni</t>
  </si>
  <si>
    <t>Impianti in costruzione</t>
  </si>
  <si>
    <t>Impianti</t>
  </si>
  <si>
    <t>Capitalizzazione diretta:</t>
  </si>
  <si>
    <t>oppure:</t>
  </si>
  <si>
    <t>-in chiusura di esercizio, se i lavori sono ancora in corso:</t>
  </si>
  <si>
    <t>-prima della chiusura dell'esercizio al momento dell'ultimazione dei lavori:</t>
  </si>
  <si>
    <t>Capitalizzazione indiretta:</t>
  </si>
  <si>
    <t>Al momento del sostenimento dei costi elementari:</t>
  </si>
  <si>
    <t>In chiusura di esercizio:</t>
  </si>
  <si>
    <t>se i lavori sono ancora in corso:</t>
  </si>
  <si>
    <t>oppure prima della chiusura dell'esercizio al momento dell'ultimazione dei lavori:</t>
  </si>
  <si>
    <t>Gli acquisti di immobilizzazioni</t>
  </si>
  <si>
    <t>Terreni</t>
  </si>
  <si>
    <t>Fornitori immob.ni</t>
  </si>
  <si>
    <t>Imposte di registo</t>
  </si>
  <si>
    <t>Fornitori di servizi</t>
  </si>
  <si>
    <t>Spese legali e notarili</t>
  </si>
  <si>
    <t>IVA a credito</t>
  </si>
  <si>
    <t>Gli anticipi a fornitori di immobilizzazioni</t>
  </si>
  <si>
    <t>Anticipi a fornitori imm.</t>
  </si>
  <si>
    <t>Banca c/c</t>
  </si>
  <si>
    <t>Fornitori di immobilizz.</t>
  </si>
  <si>
    <t xml:space="preserve">Esempio leasing </t>
  </si>
  <si>
    <t>durata del contratto</t>
  </si>
  <si>
    <t>mesi</t>
  </si>
  <si>
    <t>canone iniziale</t>
  </si>
  <si>
    <t>+ iva</t>
  </si>
  <si>
    <t>canone mensile</t>
  </si>
  <si>
    <t>totale canoni mensili</t>
  </si>
  <si>
    <t>totale canoni</t>
  </si>
  <si>
    <t>canoni mensili + canone iniziale</t>
  </si>
  <si>
    <t>quota canone mensile</t>
  </si>
  <si>
    <t>canone di competenza</t>
  </si>
  <si>
    <t>quota mensile x 3 mesi di competenza</t>
  </si>
  <si>
    <t>canoni pagati</t>
  </si>
  <si>
    <t>canone iniziale + 3 canoni mensili</t>
  </si>
  <si>
    <t>rettifica</t>
  </si>
  <si>
    <t>Canoni di leasing</t>
  </si>
  <si>
    <t>Fornitori servizi</t>
  </si>
  <si>
    <t>Beni in leasing</t>
  </si>
  <si>
    <t>Fornitori beni in leasing</t>
  </si>
  <si>
    <t>Risconti attivi</t>
  </si>
  <si>
    <t>L'ammortamento</t>
  </si>
  <si>
    <t>Spese d'impianto</t>
  </si>
  <si>
    <t>-in conto:</t>
  </si>
  <si>
    <t>ammort. spese d'impianto</t>
  </si>
  <si>
    <t>-fuori conto:</t>
  </si>
  <si>
    <t>ammort. macchinari</t>
  </si>
  <si>
    <t>Fondo ammort. Macchinari</t>
  </si>
  <si>
    <t>Spese d'impianto e di ampliamento</t>
  </si>
  <si>
    <t>Imposta di registro</t>
  </si>
  <si>
    <t>Imposte e tasse deducibili</t>
  </si>
  <si>
    <t>Spese impianto e di ampl.</t>
  </si>
  <si>
    <t>Software</t>
  </si>
  <si>
    <t>Computers</t>
  </si>
  <si>
    <t>Consulenze</t>
  </si>
  <si>
    <t>Spese di ricerca e sviluppo da ammortizzare</t>
  </si>
  <si>
    <t>Spese di ricerca e sviluppo capitalizzate</t>
  </si>
  <si>
    <t>Spese di manutenzione da ammortizzare</t>
  </si>
  <si>
    <t>Spese di manutenzione capitalizzate</t>
  </si>
  <si>
    <t>Spese di pubblicità da ammortizzare</t>
  </si>
  <si>
    <t>Spese di pubblicità capitalizzate</t>
  </si>
  <si>
    <t>Brevetti</t>
  </si>
  <si>
    <t>Acquisto:</t>
  </si>
  <si>
    <t>Licenza di utilizzazione (royalty):</t>
  </si>
  <si>
    <t>Royalties</t>
  </si>
  <si>
    <t>Realizzazione interna:</t>
  </si>
  <si>
    <t>Costi utenze telefoniche</t>
  </si>
  <si>
    <t>Stipendi</t>
  </si>
  <si>
    <t>Costi di ricerca e sviluppo capitalizzati</t>
  </si>
  <si>
    <t>Dismissione immobilizzazioni</t>
  </si>
  <si>
    <t>per rottamazione</t>
  </si>
  <si>
    <t>costo storico</t>
  </si>
  <si>
    <t>f.do ammortamento</t>
  </si>
  <si>
    <t>valore contabile</t>
  </si>
  <si>
    <t>sopravvenienze passive</t>
  </si>
  <si>
    <t>F.do ammort. Impianti</t>
  </si>
  <si>
    <t>Sopravvenienze passive</t>
  </si>
  <si>
    <t>per vendita</t>
  </si>
  <si>
    <t>prezzo di vendita</t>
  </si>
  <si>
    <t>Plusvalenza</t>
  </si>
  <si>
    <t>Minusvalenza</t>
  </si>
  <si>
    <t>Clienti</t>
  </si>
  <si>
    <t>IVA a debito</t>
  </si>
  <si>
    <t>Iva a debito</t>
  </si>
  <si>
    <t>per permuta</t>
  </si>
  <si>
    <t>prezzo di permuta</t>
  </si>
  <si>
    <t>plusvalenza</t>
  </si>
  <si>
    <t>costo impianto acquisito</t>
  </si>
  <si>
    <t>Clienti impianti</t>
  </si>
  <si>
    <t>Fornitori impianti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</si>
</sst>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_-;\-* #,##0_-;_-* \-_-;_-@_-"/>
    <numFmt numFmtId="166" formatCode="_-* #,##0.00_-;\-* #,##0.00_-;_-* \-_-;_-@_-"/>
  </numFmts>
  <fonts count="7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u val="single"/>
      <sz val="13"/>
      <name val="Arial"/>
      <family val="2"/>
    </font>
    <font>
      <b/>
      <sz val="13"/>
      <color indexed="10"/>
      <name val="Arial"/>
      <family val="2"/>
    </font>
    <font>
      <u val="single"/>
      <sz val="13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166" fontId="1" fillId="0" borderId="0" xfId="17" applyNumberFormat="1" applyFont="1" applyFill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/>
    </xf>
    <xf numFmtId="166" fontId="1" fillId="0" borderId="4" xfId="17" applyNumberFormat="1" applyFont="1" applyFill="1" applyBorder="1" applyAlignment="1" applyProtection="1">
      <alignment/>
      <protection/>
    </xf>
    <xf numFmtId="166" fontId="1" fillId="0" borderId="5" xfId="17" applyNumberFormat="1" applyFont="1" applyFill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1" fillId="0" borderId="6" xfId="0" applyFont="1" applyBorder="1" applyAlignment="1">
      <alignment/>
    </xf>
    <xf numFmtId="166" fontId="1" fillId="0" borderId="7" xfId="17" applyNumberFormat="1" applyFont="1" applyFill="1" applyBorder="1" applyAlignment="1" applyProtection="1">
      <alignment/>
      <protection/>
    </xf>
    <xf numFmtId="166" fontId="1" fillId="0" borderId="8" xfId="17" applyNumberFormat="1" applyFont="1" applyFill="1" applyBorder="1" applyAlignment="1" applyProtection="1">
      <alignment/>
      <protection/>
    </xf>
    <xf numFmtId="166" fontId="1" fillId="0" borderId="9" xfId="17" applyNumberFormat="1" applyFont="1" applyFill="1" applyBorder="1" applyAlignment="1" applyProtection="1">
      <alignment/>
      <protection/>
    </xf>
    <xf numFmtId="166" fontId="1" fillId="0" borderId="10" xfId="17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66" fontId="1" fillId="0" borderId="11" xfId="17" applyNumberFormat="1" applyFont="1" applyFill="1" applyBorder="1" applyAlignment="1" applyProtection="1">
      <alignment/>
      <protection/>
    </xf>
    <xf numFmtId="164" fontId="1" fillId="0" borderId="0" xfId="15" applyFont="1" applyFill="1" applyBorder="1" applyAlignment="1" applyProtection="1">
      <alignment/>
      <protection/>
    </xf>
    <xf numFmtId="164" fontId="1" fillId="0" borderId="1" xfId="15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64" fontId="1" fillId="0" borderId="5" xfId="15" applyFont="1" applyFill="1" applyBorder="1" applyAlignment="1" applyProtection="1">
      <alignment/>
      <protection/>
    </xf>
    <xf numFmtId="0" fontId="1" fillId="0" borderId="1" xfId="0" applyFont="1" applyFill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164" fontId="1" fillId="0" borderId="8" xfId="15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="87" zoomScaleNormal="87" workbookViewId="0" topLeftCell="A34">
      <selection activeCell="A1" sqref="A1"/>
    </sheetView>
  </sheetViews>
  <sheetFormatPr defaultColWidth="9.140625" defaultRowHeight="12.75"/>
  <cols>
    <col min="1" max="1" width="5.140625" style="1" customWidth="1"/>
    <col min="2" max="2" width="27.7109375" style="1" customWidth="1"/>
    <col min="3" max="3" width="3.7109375" style="1" customWidth="1"/>
    <col min="4" max="4" width="27.7109375" style="1" customWidth="1"/>
    <col min="5" max="16384" width="9.140625" style="1" customWidth="1"/>
  </cols>
  <sheetData>
    <row r="1" ht="16.5">
      <c r="A1" s="2" t="s">
        <v>0</v>
      </c>
    </row>
    <row r="3" ht="16.5">
      <c r="A3" s="5" t="s">
        <v>10</v>
      </c>
    </row>
    <row r="5" ht="16.5">
      <c r="B5" s="3" t="s">
        <v>1</v>
      </c>
    </row>
    <row r="6" spans="2:4" ht="16.5">
      <c r="B6" s="4"/>
      <c r="D6" s="4"/>
    </row>
    <row r="7" spans="2:4" ht="16.5">
      <c r="B7" s="1" t="s">
        <v>8</v>
      </c>
      <c r="D7" s="1" t="s">
        <v>3</v>
      </c>
    </row>
    <row r="8" ht="16.5">
      <c r="B8" s="1" t="s">
        <v>6</v>
      </c>
    </row>
    <row r="10" ht="16.5">
      <c r="B10" s="1" t="s">
        <v>11</v>
      </c>
    </row>
    <row r="11" spans="2:4" ht="16.5">
      <c r="B11" s="4"/>
      <c r="D11" s="4"/>
    </row>
    <row r="12" spans="2:4" ht="16.5">
      <c r="B12" s="1" t="s">
        <v>2</v>
      </c>
      <c r="D12" s="1" t="s">
        <v>3</v>
      </c>
    </row>
    <row r="13" ht="16.5">
      <c r="B13" s="1" t="s">
        <v>4</v>
      </c>
    </row>
    <row r="14" ht="16.5">
      <c r="B14" s="1" t="s">
        <v>6</v>
      </c>
    </row>
    <row r="16" ht="16.5">
      <c r="B16" s="3" t="s">
        <v>12</v>
      </c>
    </row>
    <row r="17" spans="2:4" ht="16.5">
      <c r="B17" s="4"/>
      <c r="D17" s="4"/>
    </row>
    <row r="18" spans="2:4" ht="16.5">
      <c r="B18" s="1" t="s">
        <v>8</v>
      </c>
      <c r="D18" s="1" t="s">
        <v>2</v>
      </c>
    </row>
    <row r="19" ht="16.5">
      <c r="D19" s="1" t="s">
        <v>4</v>
      </c>
    </row>
    <row r="21" ht="16.5">
      <c r="B21" s="3" t="s">
        <v>13</v>
      </c>
    </row>
    <row r="22" spans="2:4" ht="16.5">
      <c r="B22" s="4"/>
      <c r="D22" s="4"/>
    </row>
    <row r="23" spans="2:4" ht="16.5">
      <c r="B23" s="1" t="s">
        <v>9</v>
      </c>
      <c r="D23" s="1" t="s">
        <v>2</v>
      </c>
    </row>
    <row r="24" ht="16.5">
      <c r="D24" s="1" t="s">
        <v>4</v>
      </c>
    </row>
    <row r="26" ht="16.5">
      <c r="A26" s="5" t="s">
        <v>14</v>
      </c>
    </row>
    <row r="28" ht="16.5">
      <c r="B28" s="3" t="s">
        <v>15</v>
      </c>
    </row>
    <row r="29" spans="2:4" ht="16.5">
      <c r="B29" s="4"/>
      <c r="D29" s="4"/>
    </row>
    <row r="30" spans="2:4" ht="16.5">
      <c r="B30" s="1" t="s">
        <v>2</v>
      </c>
      <c r="D30" s="1" t="s">
        <v>3</v>
      </c>
    </row>
    <row r="31" ht="16.5">
      <c r="B31" s="1" t="s">
        <v>4</v>
      </c>
    </row>
    <row r="32" ht="16.5">
      <c r="B32" s="1" t="s">
        <v>6</v>
      </c>
    </row>
    <row r="34" ht="16.5">
      <c r="B34" s="3" t="s">
        <v>16</v>
      </c>
    </row>
    <row r="35" spans="2:4" ht="16.5">
      <c r="B35" s="4"/>
      <c r="D35" s="4"/>
    </row>
    <row r="36" spans="2:4" ht="16.5">
      <c r="B36" s="1" t="s">
        <v>7</v>
      </c>
      <c r="D36" s="1" t="s">
        <v>2</v>
      </c>
    </row>
    <row r="37" ht="16.5">
      <c r="D37" s="1" t="s">
        <v>4</v>
      </c>
    </row>
    <row r="39" ht="16.5">
      <c r="B39" s="1" t="s">
        <v>17</v>
      </c>
    </row>
    <row r="40" spans="2:4" ht="16.5">
      <c r="B40" s="4"/>
      <c r="D40" s="4"/>
    </row>
    <row r="41" spans="2:4" ht="16.5">
      <c r="B41" s="1" t="s">
        <v>8</v>
      </c>
      <c r="D41" s="1" t="s">
        <v>7</v>
      </c>
    </row>
    <row r="43" ht="16.5">
      <c r="B43" s="1" t="s">
        <v>18</v>
      </c>
    </row>
    <row r="44" spans="2:4" ht="16.5">
      <c r="B44" s="4"/>
      <c r="D44" s="4"/>
    </row>
    <row r="45" spans="2:4" ht="16.5">
      <c r="B45" s="1" t="s">
        <v>9</v>
      </c>
      <c r="D45" s="1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workbookViewId="0" topLeftCell="A25">
      <selection activeCell="A39" sqref="A39"/>
    </sheetView>
  </sheetViews>
  <sheetFormatPr defaultColWidth="9.140625" defaultRowHeight="12.75"/>
  <cols>
    <col min="1" max="1" width="26.00390625" style="1" customWidth="1"/>
    <col min="2" max="2" width="3.00390625" style="1" customWidth="1"/>
    <col min="3" max="3" width="26.00390625" style="1" customWidth="1"/>
    <col min="4" max="5" width="15.7109375" style="6" bestFit="1" customWidth="1"/>
    <col min="6" max="16384" width="9.140625" style="1" customWidth="1"/>
  </cols>
  <sheetData>
    <row r="1" spans="1:5" ht="15" customHeight="1">
      <c r="A1" s="7" t="s">
        <v>19</v>
      </c>
      <c r="C1" s="8"/>
      <c r="D1" s="9"/>
      <c r="E1" s="10"/>
    </row>
    <row r="2" spans="1:5" ht="15" customHeight="1">
      <c r="A2" s="4"/>
      <c r="C2" s="4"/>
      <c r="D2" s="9"/>
      <c r="E2" s="10"/>
    </row>
    <row r="3" spans="1:5" ht="15" customHeight="1">
      <c r="A3" s="1" t="s">
        <v>20</v>
      </c>
      <c r="C3" s="1" t="s">
        <v>21</v>
      </c>
      <c r="D3" s="9">
        <v>250000</v>
      </c>
      <c r="E3" s="10">
        <f>D3</f>
        <v>250000</v>
      </c>
    </row>
    <row r="4" spans="1:5" ht="15" customHeight="1">
      <c r="A4" s="11"/>
      <c r="C4" s="12"/>
      <c r="D4" s="9"/>
      <c r="E4" s="10"/>
    </row>
    <row r="5" spans="1:5" ht="15" customHeight="1">
      <c r="A5" s="1" t="s">
        <v>22</v>
      </c>
      <c r="C5" s="1" t="s">
        <v>23</v>
      </c>
      <c r="D5" s="9">
        <f>D3*17%</f>
        <v>42500</v>
      </c>
      <c r="E5" s="10">
        <f>D5+D6+D8</f>
        <v>52500</v>
      </c>
    </row>
    <row r="6" spans="1:5" ht="15" customHeight="1">
      <c r="A6" s="1" t="s">
        <v>24</v>
      </c>
      <c r="D6" s="9">
        <v>10000</v>
      </c>
      <c r="E6" s="10"/>
    </row>
    <row r="7" spans="1:5" ht="15" customHeight="1">
      <c r="A7" s="1" t="s">
        <v>25</v>
      </c>
      <c r="D7" s="10">
        <f>D6*20%</f>
        <v>2000</v>
      </c>
      <c r="E7" s="13"/>
    </row>
    <row r="8" spans="1:5" ht="15" customHeight="1">
      <c r="A8" s="3"/>
      <c r="D8" s="14"/>
      <c r="E8" s="14"/>
    </row>
    <row r="9" spans="4:5" ht="15" customHeight="1">
      <c r="D9" s="9">
        <f>SUM(D5:D8)</f>
        <v>54500</v>
      </c>
      <c r="E9" s="10">
        <f>E5</f>
        <v>52500</v>
      </c>
    </row>
    <row r="10" spans="1:5" ht="15" customHeight="1">
      <c r="A10" s="1" t="s">
        <v>11</v>
      </c>
      <c r="D10" s="9"/>
      <c r="E10" s="10"/>
    </row>
    <row r="11" spans="1:5" ht="15" customHeight="1">
      <c r="A11" s="4"/>
      <c r="C11" s="12"/>
      <c r="E11" s="10"/>
    </row>
    <row r="12" spans="1:5" ht="15" customHeight="1">
      <c r="A12" s="1" t="str">
        <f>A3</f>
        <v>Terreni</v>
      </c>
      <c r="C12" s="1" t="str">
        <f>C3</f>
        <v>Fornitori immob.ni</v>
      </c>
      <c r="D12" s="9">
        <f>E12+E13</f>
        <v>302500</v>
      </c>
      <c r="E12" s="10">
        <f>E3</f>
        <v>250000</v>
      </c>
    </row>
    <row r="13" spans="1:5" ht="15" customHeight="1">
      <c r="A13" s="1" t="s">
        <v>25</v>
      </c>
      <c r="C13" s="1" t="s">
        <v>23</v>
      </c>
      <c r="D13" s="15">
        <f>D7</f>
        <v>2000</v>
      </c>
      <c r="E13" s="14">
        <f>E5</f>
        <v>52500</v>
      </c>
    </row>
    <row r="14" spans="4:5" ht="15" customHeight="1">
      <c r="D14" s="9">
        <f>D12</f>
        <v>302500</v>
      </c>
      <c r="E14" s="16">
        <f>E12+E13</f>
        <v>302500</v>
      </c>
    </row>
    <row r="15" spans="4:5" ht="15" customHeight="1">
      <c r="D15" s="9"/>
      <c r="E15" s="16"/>
    </row>
    <row r="16" spans="1:5" ht="15" customHeight="1">
      <c r="A16" s="17" t="s">
        <v>26</v>
      </c>
      <c r="D16" s="9"/>
      <c r="E16" s="18"/>
    </row>
    <row r="17" spans="1:5" ht="15" customHeight="1">
      <c r="A17" s="4"/>
      <c r="C17" s="12"/>
      <c r="D17" s="9"/>
      <c r="E17" s="10"/>
    </row>
    <row r="18" spans="1:5" ht="15" customHeight="1">
      <c r="A18" s="1" t="s">
        <v>27</v>
      </c>
      <c r="C18" s="1" t="s">
        <v>28</v>
      </c>
      <c r="D18" s="9">
        <v>6000</v>
      </c>
      <c r="E18" s="10">
        <f>D18+D19</f>
        <v>7200</v>
      </c>
    </row>
    <row r="19" spans="1:5" ht="15" customHeight="1">
      <c r="A19" s="1" t="s">
        <v>25</v>
      </c>
      <c r="D19" s="15">
        <f>D18*20%</f>
        <v>1200</v>
      </c>
      <c r="E19" s="14"/>
    </row>
    <row r="20" spans="4:5" ht="15" customHeight="1">
      <c r="D20" s="9">
        <f>D18+D19</f>
        <v>7200</v>
      </c>
      <c r="E20" s="16">
        <f>E18+E19</f>
        <v>7200</v>
      </c>
    </row>
    <row r="21" spans="1:5" ht="15" customHeight="1">
      <c r="A21" s="4"/>
      <c r="C21" s="12"/>
      <c r="E21" s="10"/>
    </row>
    <row r="22" spans="1:5" ht="15" customHeight="1">
      <c r="A22" s="1" t="s">
        <v>9</v>
      </c>
      <c r="C22" s="1" t="s">
        <v>27</v>
      </c>
      <c r="D22" s="9">
        <v>15000</v>
      </c>
      <c r="E22" s="10">
        <v>6000</v>
      </c>
    </row>
    <row r="23" spans="1:5" ht="15" customHeight="1">
      <c r="A23" s="1" t="s">
        <v>25</v>
      </c>
      <c r="C23" s="1" t="s">
        <v>29</v>
      </c>
      <c r="D23" s="15">
        <f>(D22-D18)*20%</f>
        <v>1800</v>
      </c>
      <c r="E23" s="14">
        <f>D22+D23-E22</f>
        <v>10800</v>
      </c>
    </row>
    <row r="24" spans="4:5" ht="15" customHeight="1">
      <c r="D24" s="9">
        <f>D22+D23</f>
        <v>16800</v>
      </c>
      <c r="E24" s="16">
        <f>E22+E23</f>
        <v>16800</v>
      </c>
    </row>
    <row r="25" spans="1:5" ht="15" customHeight="1">
      <c r="A25" s="4"/>
      <c r="C25" s="12"/>
      <c r="E25" s="10"/>
    </row>
    <row r="26" spans="1:5" ht="15" customHeight="1">
      <c r="A26" s="1" t="s">
        <v>29</v>
      </c>
      <c r="C26" s="1" t="s">
        <v>28</v>
      </c>
      <c r="D26" s="9">
        <v>10800</v>
      </c>
      <c r="E26" s="10">
        <v>10800</v>
      </c>
    </row>
    <row r="27" ht="15" customHeight="1"/>
    <row r="28" ht="15" customHeight="1"/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87" zoomScaleNormal="87" workbookViewId="0" topLeftCell="A1">
      <selection activeCell="C2" sqref="C2"/>
    </sheetView>
  </sheetViews>
  <sheetFormatPr defaultColWidth="9.140625" defaultRowHeight="12.75"/>
  <cols>
    <col min="1" max="1" width="25.7109375" style="1" customWidth="1"/>
    <col min="2" max="2" width="3.57421875" style="1" customWidth="1"/>
    <col min="3" max="3" width="25.7109375" style="1" customWidth="1"/>
    <col min="4" max="5" width="16.140625" style="1" customWidth="1"/>
    <col min="6" max="16384" width="9.140625" style="1" customWidth="1"/>
  </cols>
  <sheetData>
    <row r="1" ht="16.5">
      <c r="A1" s="17" t="s">
        <v>30</v>
      </c>
    </row>
    <row r="3" spans="1:4" ht="16.5">
      <c r="A3" s="1" t="s">
        <v>31</v>
      </c>
      <c r="C3" s="1">
        <v>48</v>
      </c>
      <c r="D3" s="1" t="s">
        <v>32</v>
      </c>
    </row>
    <row r="5" spans="1:6" ht="16.5">
      <c r="A5" s="1" t="s">
        <v>33</v>
      </c>
      <c r="C5" s="19">
        <v>25000</v>
      </c>
      <c r="D5" s="19" t="s">
        <v>34</v>
      </c>
      <c r="E5" s="19"/>
      <c r="F5" s="19"/>
    </row>
    <row r="6" spans="3:6" ht="16.5">
      <c r="C6" s="19"/>
      <c r="D6" s="19"/>
      <c r="E6" s="19"/>
      <c r="F6" s="19"/>
    </row>
    <row r="7" spans="1:6" ht="16.5">
      <c r="A7" s="1" t="s">
        <v>35</v>
      </c>
      <c r="C7" s="19">
        <v>5000</v>
      </c>
      <c r="D7" s="19" t="str">
        <f>D5</f>
        <v>+ iva</v>
      </c>
      <c r="E7" s="19"/>
      <c r="F7" s="19"/>
    </row>
    <row r="8" spans="3:6" ht="16.5">
      <c r="C8" s="19"/>
      <c r="D8" s="19"/>
      <c r="E8" s="19"/>
      <c r="F8" s="19"/>
    </row>
    <row r="9" spans="1:6" ht="16.5">
      <c r="A9" s="1" t="s">
        <v>36</v>
      </c>
      <c r="C9" s="19">
        <f>C7*C3</f>
        <v>240000</v>
      </c>
      <c r="D9" s="19"/>
      <c r="E9" s="19"/>
      <c r="F9" s="19"/>
    </row>
    <row r="10" spans="3:6" ht="16.5">
      <c r="C10" s="19"/>
      <c r="D10" s="19"/>
      <c r="E10" s="19"/>
      <c r="F10" s="19"/>
    </row>
    <row r="11" spans="1:6" ht="16.5">
      <c r="A11" s="1" t="s">
        <v>37</v>
      </c>
      <c r="C11" s="19">
        <f>(C7*C3)+C5</f>
        <v>265000</v>
      </c>
      <c r="D11" s="19" t="s">
        <v>38</v>
      </c>
      <c r="E11" s="19"/>
      <c r="F11" s="19"/>
    </row>
    <row r="12" spans="3:6" ht="16.5">
      <c r="C12" s="19"/>
      <c r="D12" s="19"/>
      <c r="E12" s="19"/>
      <c r="F12" s="19"/>
    </row>
    <row r="13" spans="1:6" ht="16.5">
      <c r="A13" s="1" t="s">
        <v>39</v>
      </c>
      <c r="C13" s="19">
        <f>C11/C3</f>
        <v>5520.833333333333</v>
      </c>
      <c r="D13" s="19"/>
      <c r="E13" s="19"/>
      <c r="F13" s="19"/>
    </row>
    <row r="14" spans="3:6" ht="16.5">
      <c r="C14" s="19"/>
      <c r="D14" s="19"/>
      <c r="E14" s="19"/>
      <c r="F14" s="19"/>
    </row>
    <row r="15" spans="1:6" ht="16.5">
      <c r="A15" s="1" t="s">
        <v>40</v>
      </c>
      <c r="C15" s="19">
        <f>C13*3</f>
        <v>16562.5</v>
      </c>
      <c r="D15" s="19" t="s">
        <v>41</v>
      </c>
      <c r="E15" s="19"/>
      <c r="F15" s="19"/>
    </row>
    <row r="16" spans="3:6" ht="16.5">
      <c r="C16" s="19"/>
      <c r="D16" s="19"/>
      <c r="E16" s="19"/>
      <c r="F16" s="19"/>
    </row>
    <row r="17" spans="1:6" ht="16.5">
      <c r="A17" s="1" t="s">
        <v>42</v>
      </c>
      <c r="C17" s="19">
        <f>C5+(C7*3)</f>
        <v>40000</v>
      </c>
      <c r="D17" s="19" t="s">
        <v>43</v>
      </c>
      <c r="E17" s="19"/>
      <c r="F17" s="19"/>
    </row>
    <row r="18" spans="3:6" ht="16.5">
      <c r="C18" s="19"/>
      <c r="D18" s="19"/>
      <c r="E18" s="19"/>
      <c r="F18" s="19"/>
    </row>
    <row r="19" spans="1:6" ht="16.5">
      <c r="A19" s="1" t="s">
        <v>44</v>
      </c>
      <c r="C19" s="19">
        <f>C17-C15</f>
        <v>23437.5</v>
      </c>
      <c r="D19" s="19"/>
      <c r="E19" s="19"/>
      <c r="F19" s="19"/>
    </row>
    <row r="20" spans="1:6" ht="16.5">
      <c r="A20" s="4"/>
      <c r="C20" s="20"/>
      <c r="D20" s="19"/>
      <c r="E20" s="19"/>
      <c r="F20" s="19"/>
    </row>
    <row r="21" spans="1:6" ht="16.5">
      <c r="A21" s="21" t="s">
        <v>45</v>
      </c>
      <c r="C21" s="19" t="s">
        <v>46</v>
      </c>
      <c r="D21" s="22">
        <f>C5</f>
        <v>25000</v>
      </c>
      <c r="E21" s="22">
        <f>D21+D22</f>
        <v>30000</v>
      </c>
      <c r="F21" s="19"/>
    </row>
    <row r="22" spans="1:6" ht="16.5">
      <c r="A22" s="21" t="s">
        <v>25</v>
      </c>
      <c r="C22" s="19"/>
      <c r="D22" s="22">
        <f>D21*20%</f>
        <v>5000</v>
      </c>
      <c r="E22" s="22"/>
      <c r="F22" s="19"/>
    </row>
    <row r="23" spans="1:6" ht="16.5">
      <c r="A23" s="23"/>
      <c r="C23" s="20"/>
      <c r="D23" s="22"/>
      <c r="E23" s="22"/>
      <c r="F23" s="19"/>
    </row>
    <row r="24" spans="1:6" ht="16.5">
      <c r="A24" s="21" t="s">
        <v>47</v>
      </c>
      <c r="C24" s="19" t="s">
        <v>48</v>
      </c>
      <c r="D24" s="22">
        <f>C9</f>
        <v>240000</v>
      </c>
      <c r="E24" s="22">
        <f>D24</f>
        <v>240000</v>
      </c>
      <c r="F24" s="19"/>
    </row>
    <row r="25" spans="1:6" ht="16.5">
      <c r="A25" s="23"/>
      <c r="C25" s="20"/>
      <c r="D25" s="22"/>
      <c r="E25" s="22"/>
      <c r="F25" s="19"/>
    </row>
    <row r="26" spans="1:6" ht="16.5">
      <c r="A26" s="21" t="s">
        <v>45</v>
      </c>
      <c r="C26" s="19" t="s">
        <v>46</v>
      </c>
      <c r="D26" s="22">
        <f>C7</f>
        <v>5000</v>
      </c>
      <c r="E26" s="22">
        <f>D26+D27</f>
        <v>6000</v>
      </c>
      <c r="F26" s="19"/>
    </row>
    <row r="27" spans="1:6" ht="16.5">
      <c r="A27" s="21" t="s">
        <v>25</v>
      </c>
      <c r="C27" s="19"/>
      <c r="D27" s="22">
        <f>D26*20%</f>
        <v>1000</v>
      </c>
      <c r="E27" s="22"/>
      <c r="F27" s="19"/>
    </row>
    <row r="28" spans="1:6" ht="16.5">
      <c r="A28" s="23"/>
      <c r="C28" s="20"/>
      <c r="D28" s="22"/>
      <c r="E28" s="22"/>
      <c r="F28" s="19"/>
    </row>
    <row r="29" spans="1:6" ht="16.5">
      <c r="A29" s="19" t="s">
        <v>48</v>
      </c>
      <c r="C29" s="21" t="s">
        <v>47</v>
      </c>
      <c r="D29" s="22">
        <v>5000</v>
      </c>
      <c r="E29" s="22">
        <f>D29</f>
        <v>5000</v>
      </c>
      <c r="F29" s="19"/>
    </row>
    <row r="30" spans="1:6" ht="16.5">
      <c r="A30" s="23"/>
      <c r="C30" s="20"/>
      <c r="D30" s="22"/>
      <c r="E30" s="22"/>
      <c r="F30" s="19"/>
    </row>
    <row r="31" spans="1:6" ht="16.5">
      <c r="A31" s="21" t="s">
        <v>45</v>
      </c>
      <c r="C31" s="19" t="s">
        <v>46</v>
      </c>
      <c r="D31" s="22">
        <f>D26</f>
        <v>5000</v>
      </c>
      <c r="E31" s="22">
        <f>D31+D32</f>
        <v>6000</v>
      </c>
      <c r="F31" s="19"/>
    </row>
    <row r="32" spans="1:6" ht="16.5">
      <c r="A32" s="21" t="s">
        <v>25</v>
      </c>
      <c r="C32" s="19"/>
      <c r="D32" s="22">
        <f>D31*20%</f>
        <v>1000</v>
      </c>
      <c r="E32" s="22"/>
      <c r="F32" s="19"/>
    </row>
    <row r="33" spans="1:6" ht="16.5">
      <c r="A33" s="23"/>
      <c r="C33" s="20"/>
      <c r="D33" s="22"/>
      <c r="E33" s="22"/>
      <c r="F33" s="19"/>
    </row>
    <row r="34" spans="1:6" ht="16.5">
      <c r="A34" s="19" t="s">
        <v>48</v>
      </c>
      <c r="C34" s="21" t="s">
        <v>47</v>
      </c>
      <c r="D34" s="22">
        <v>5000</v>
      </c>
      <c r="E34" s="22">
        <f>D34</f>
        <v>5000</v>
      </c>
      <c r="F34" s="19"/>
    </row>
    <row r="35" spans="1:6" ht="16.5">
      <c r="A35" s="23"/>
      <c r="C35" s="20"/>
      <c r="D35" s="22"/>
      <c r="E35" s="22"/>
      <c r="F35" s="19"/>
    </row>
    <row r="36" spans="1:6" ht="16.5">
      <c r="A36" s="21" t="s">
        <v>45</v>
      </c>
      <c r="C36" s="19" t="s">
        <v>46</v>
      </c>
      <c r="D36" s="22">
        <f>D31</f>
        <v>5000</v>
      </c>
      <c r="E36" s="22">
        <f>D36+D37</f>
        <v>6000</v>
      </c>
      <c r="F36" s="19"/>
    </row>
    <row r="37" spans="1:6" ht="16.5">
      <c r="A37" s="21" t="s">
        <v>25</v>
      </c>
      <c r="C37" s="19"/>
      <c r="D37" s="22">
        <f>D36*20%</f>
        <v>1000</v>
      </c>
      <c r="E37" s="22"/>
      <c r="F37" s="19"/>
    </row>
    <row r="38" spans="1:6" ht="16.5">
      <c r="A38" s="23"/>
      <c r="C38" s="20"/>
      <c r="D38" s="22"/>
      <c r="E38" s="22"/>
      <c r="F38" s="19"/>
    </row>
    <row r="39" spans="1:6" ht="16.5">
      <c r="A39" s="19" t="s">
        <v>48</v>
      </c>
      <c r="C39" s="21" t="s">
        <v>47</v>
      </c>
      <c r="D39" s="22">
        <v>5000</v>
      </c>
      <c r="E39" s="22">
        <f>D39</f>
        <v>5000</v>
      </c>
      <c r="F39" s="19"/>
    </row>
    <row r="40" spans="1:6" ht="16.5">
      <c r="A40" s="23"/>
      <c r="C40" s="20"/>
      <c r="D40" s="22"/>
      <c r="E40" s="22"/>
      <c r="F40" s="19"/>
    </row>
    <row r="41" spans="1:6" ht="16.5">
      <c r="A41" s="21" t="s">
        <v>49</v>
      </c>
      <c r="C41" s="19" t="s">
        <v>45</v>
      </c>
      <c r="D41" s="22">
        <f>C19</f>
        <v>23437.5</v>
      </c>
      <c r="E41" s="22">
        <f>C19</f>
        <v>23437.5</v>
      </c>
      <c r="F41" s="19"/>
    </row>
    <row r="42" spans="3:6" ht="16.5">
      <c r="C42" s="19"/>
      <c r="D42" s="19"/>
      <c r="E42" s="19"/>
      <c r="F42" s="19"/>
    </row>
    <row r="43" spans="3:6" ht="16.5">
      <c r="C43" s="19"/>
      <c r="D43" s="19"/>
      <c r="E43" s="19"/>
      <c r="F43" s="19"/>
    </row>
    <row r="44" spans="3:6" ht="16.5">
      <c r="C44" s="19"/>
      <c r="D44" s="19"/>
      <c r="E44" s="19"/>
      <c r="F44" s="19"/>
    </row>
    <row r="45" spans="3:6" ht="16.5">
      <c r="C45" s="19"/>
      <c r="D45" s="19"/>
      <c r="E45" s="19"/>
      <c r="F45" s="19"/>
    </row>
    <row r="46" spans="3:6" ht="16.5">
      <c r="C46" s="19"/>
      <c r="D46" s="19"/>
      <c r="E46" s="19"/>
      <c r="F46" s="19"/>
    </row>
    <row r="47" spans="3:6" ht="16.5">
      <c r="C47" s="19"/>
      <c r="D47" s="19"/>
      <c r="E47" s="19"/>
      <c r="F47" s="19"/>
    </row>
    <row r="48" spans="3:6" ht="16.5">
      <c r="C48" s="19"/>
      <c r="D48" s="19"/>
      <c r="E48" s="19"/>
      <c r="F48" s="19"/>
    </row>
    <row r="49" spans="3:6" ht="16.5">
      <c r="C49" s="19"/>
      <c r="D49" s="19"/>
      <c r="E49" s="19"/>
      <c r="F49" s="19"/>
    </row>
    <row r="50" spans="3:6" ht="16.5">
      <c r="C50" s="19"/>
      <c r="D50" s="19"/>
      <c r="E50" s="19"/>
      <c r="F50" s="19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="87" zoomScaleNormal="87" workbookViewId="0" topLeftCell="A1">
      <selection activeCell="E3" sqref="E3"/>
    </sheetView>
  </sheetViews>
  <sheetFormatPr defaultColWidth="9.140625" defaultRowHeight="12.75"/>
  <cols>
    <col min="1" max="1" width="42.00390625" style="1" customWidth="1"/>
    <col min="2" max="2" width="3.7109375" style="1" customWidth="1"/>
    <col min="3" max="3" width="43.57421875" style="1" customWidth="1"/>
    <col min="4" max="4" width="14.421875" style="1" customWidth="1"/>
    <col min="5" max="5" width="12.140625" style="1" customWidth="1"/>
    <col min="6" max="16384" width="9.140625" style="1" customWidth="1"/>
  </cols>
  <sheetData>
    <row r="1" ht="16.5">
      <c r="A1" s="17" t="s">
        <v>50</v>
      </c>
    </row>
    <row r="2" spans="1:5" ht="16.5">
      <c r="A2" s="2"/>
      <c r="D2" s="4" t="s">
        <v>51</v>
      </c>
      <c r="E2" s="4"/>
    </row>
    <row r="3" spans="4:5" ht="16.5">
      <c r="D3" s="1">
        <v>10</v>
      </c>
      <c r="E3" s="24">
        <v>1</v>
      </c>
    </row>
    <row r="4" ht="16.5">
      <c r="A4" s="25" t="s">
        <v>52</v>
      </c>
    </row>
    <row r="5" spans="1:3" ht="16.5">
      <c r="A5" s="4"/>
      <c r="C5" s="4"/>
    </row>
    <row r="6" spans="1:3" ht="16.5">
      <c r="A6" s="1" t="s">
        <v>53</v>
      </c>
      <c r="C6" s="1" t="s">
        <v>51</v>
      </c>
    </row>
    <row r="9" ht="16.5">
      <c r="A9" s="25" t="s">
        <v>54</v>
      </c>
    </row>
    <row r="10" spans="1:3" ht="16.5">
      <c r="A10" s="4"/>
      <c r="C10" s="4"/>
    </row>
    <row r="11" spans="1:3" ht="16.5">
      <c r="A11" s="1" t="s">
        <v>55</v>
      </c>
      <c r="C11" s="1" t="s">
        <v>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87" zoomScaleNormal="87" workbookViewId="0" topLeftCell="A1">
      <selection activeCell="E5" sqref="E5"/>
    </sheetView>
  </sheetViews>
  <sheetFormatPr defaultColWidth="9.140625" defaultRowHeight="12.75"/>
  <cols>
    <col min="1" max="1" width="4.7109375" style="1" customWidth="1"/>
    <col min="2" max="2" width="42.421875" style="1" customWidth="1"/>
    <col min="3" max="3" width="3.7109375" style="1" customWidth="1"/>
    <col min="4" max="4" width="42.28125" style="1" customWidth="1"/>
    <col min="5" max="16384" width="9.140625" style="1" customWidth="1"/>
  </cols>
  <sheetData>
    <row r="1" ht="16.5">
      <c r="A1" s="17" t="s">
        <v>57</v>
      </c>
    </row>
    <row r="2" spans="2:4" ht="16.5">
      <c r="B2" s="4"/>
      <c r="D2" s="4"/>
    </row>
    <row r="3" spans="2:4" ht="16.5">
      <c r="B3" s="1" t="s">
        <v>24</v>
      </c>
      <c r="D3" s="1" t="s">
        <v>23</v>
      </c>
    </row>
    <row r="4" ht="16.5">
      <c r="B4" s="1" t="s">
        <v>58</v>
      </c>
    </row>
    <row r="5" ht="16.5">
      <c r="B5" s="1" t="s">
        <v>59</v>
      </c>
    </row>
    <row r="6" ht="16.5">
      <c r="B6" s="1" t="s">
        <v>6</v>
      </c>
    </row>
    <row r="7" spans="2:4" ht="16.5">
      <c r="B7" s="4"/>
      <c r="D7" s="4"/>
    </row>
    <row r="8" spans="2:4" ht="16.5">
      <c r="B8" s="1" t="s">
        <v>60</v>
      </c>
      <c r="D8" s="1" t="s">
        <v>24</v>
      </c>
    </row>
    <row r="9" ht="16.5">
      <c r="D9" s="1" t="s">
        <v>58</v>
      </c>
    </row>
    <row r="10" ht="16.5">
      <c r="D10" s="1" t="s">
        <v>59</v>
      </c>
    </row>
    <row r="12" spans="2:4" ht="16.5">
      <c r="B12" s="4"/>
      <c r="D12" s="4"/>
    </row>
    <row r="13" spans="2:4" ht="16.5">
      <c r="B13" s="1" t="s">
        <v>61</v>
      </c>
      <c r="D13" s="1" t="s">
        <v>3</v>
      </c>
    </row>
    <row r="14" ht="16.5">
      <c r="B14" s="1" t="s">
        <v>62</v>
      </c>
    </row>
    <row r="15" ht="16.5">
      <c r="B15" s="1" t="s">
        <v>6</v>
      </c>
    </row>
    <row r="16" spans="2:4" ht="16.5">
      <c r="B16" s="4"/>
      <c r="D16" s="4"/>
    </row>
    <row r="17" spans="2:4" ht="16.5">
      <c r="B17" s="1" t="s">
        <v>63</v>
      </c>
      <c r="D17" s="1" t="s">
        <v>23</v>
      </c>
    </row>
    <row r="18" ht="16.5">
      <c r="B18" s="1" t="s">
        <v>6</v>
      </c>
    </row>
    <row r="19" spans="2:4" ht="16.5">
      <c r="B19" s="4"/>
      <c r="D19" s="4"/>
    </row>
    <row r="20" spans="2:4" ht="16.5">
      <c r="B20" s="1" t="s">
        <v>60</v>
      </c>
      <c r="D20" s="1" t="s">
        <v>61</v>
      </c>
    </row>
    <row r="21" ht="16.5">
      <c r="D21" s="1" t="s">
        <v>62</v>
      </c>
    </row>
    <row r="22" ht="16.5">
      <c r="D22" s="1" t="s">
        <v>63</v>
      </c>
    </row>
    <row r="25" ht="16.5">
      <c r="A25" s="17" t="s">
        <v>64</v>
      </c>
    </row>
    <row r="26" spans="2:4" ht="16.5">
      <c r="B26" s="4"/>
      <c r="D26" s="4"/>
    </row>
    <row r="27" spans="2:4" ht="33">
      <c r="B27" s="26" t="s">
        <v>64</v>
      </c>
      <c r="D27" s="26" t="s">
        <v>65</v>
      </c>
    </row>
    <row r="30" ht="16.5">
      <c r="A30" s="17" t="s">
        <v>66</v>
      </c>
    </row>
    <row r="31" spans="2:4" ht="16.5">
      <c r="B31" s="4"/>
      <c r="D31" s="4"/>
    </row>
    <row r="32" spans="2:4" ht="33">
      <c r="B32" s="26" t="s">
        <v>66</v>
      </c>
      <c r="D32" s="26" t="s">
        <v>67</v>
      </c>
    </row>
    <row r="35" ht="16.5">
      <c r="A35" s="17" t="s">
        <v>68</v>
      </c>
    </row>
    <row r="36" spans="2:4" ht="16.5">
      <c r="B36" s="4"/>
      <c r="D36" s="4"/>
    </row>
    <row r="37" spans="2:4" ht="16.5">
      <c r="B37" s="26" t="s">
        <v>68</v>
      </c>
      <c r="D37" s="26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="87" zoomScaleNormal="87" workbookViewId="0" topLeftCell="A1">
      <selection activeCell="E5" sqref="E5"/>
    </sheetView>
  </sheetViews>
  <sheetFormatPr defaultColWidth="9.140625" defaultRowHeight="12.75"/>
  <cols>
    <col min="1" max="1" width="5.8515625" style="1" customWidth="1"/>
    <col min="2" max="2" width="27.57421875" style="1" customWidth="1"/>
    <col min="3" max="3" width="3.7109375" style="1" customWidth="1"/>
    <col min="4" max="4" width="27.28125" style="1" customWidth="1"/>
    <col min="5" max="16384" width="9.140625" style="1" customWidth="1"/>
  </cols>
  <sheetData>
    <row r="1" ht="16.5">
      <c r="A1" s="17" t="s">
        <v>70</v>
      </c>
    </row>
    <row r="3" ht="16.5">
      <c r="A3" s="1" t="s">
        <v>71</v>
      </c>
    </row>
    <row r="4" spans="2:4" ht="16.5">
      <c r="B4" s="4"/>
      <c r="D4" s="4"/>
    </row>
    <row r="5" spans="2:4" ht="16.5">
      <c r="B5" s="1" t="s">
        <v>70</v>
      </c>
      <c r="D5" s="1" t="s">
        <v>3</v>
      </c>
    </row>
    <row r="6" ht="16.5">
      <c r="B6" s="1" t="s">
        <v>6</v>
      </c>
    </row>
    <row r="9" ht="16.5">
      <c r="A9" s="1" t="s">
        <v>72</v>
      </c>
    </row>
    <row r="10" spans="2:4" ht="16.5">
      <c r="B10" s="4"/>
      <c r="D10" s="4"/>
    </row>
    <row r="11" spans="2:4" ht="16.5">
      <c r="B11" s="1" t="s">
        <v>73</v>
      </c>
      <c r="D11" s="1" t="s">
        <v>3</v>
      </c>
    </row>
    <row r="12" ht="16.5">
      <c r="B12" s="1" t="s">
        <v>6</v>
      </c>
    </row>
    <row r="15" ht="16.5">
      <c r="A15" s="1" t="s">
        <v>74</v>
      </c>
    </row>
    <row r="16" spans="2:4" ht="16.5">
      <c r="B16" s="4"/>
      <c r="D16" s="4"/>
    </row>
    <row r="17" spans="2:4" ht="16.5">
      <c r="B17" s="1" t="s">
        <v>75</v>
      </c>
      <c r="D17" s="1" t="s">
        <v>3</v>
      </c>
    </row>
    <row r="18" ht="16.5">
      <c r="B18" s="1" t="s">
        <v>4</v>
      </c>
    </row>
    <row r="19" ht="16.5">
      <c r="B19" s="1" t="s">
        <v>76</v>
      </c>
    </row>
    <row r="20" ht="16.5">
      <c r="B20" s="1" t="s">
        <v>5</v>
      </c>
    </row>
    <row r="21" ht="16.5">
      <c r="B21" s="1" t="s">
        <v>6</v>
      </c>
    </row>
    <row r="22" spans="2:4" ht="16.5">
      <c r="B22" s="4"/>
      <c r="D22" s="4"/>
    </row>
    <row r="23" spans="2:4" ht="33">
      <c r="B23" s="26" t="s">
        <v>77</v>
      </c>
      <c r="D23" s="27" t="s">
        <v>75</v>
      </c>
    </row>
    <row r="24" ht="16.5">
      <c r="D24" s="1" t="s">
        <v>4</v>
      </c>
    </row>
    <row r="25" ht="16.5">
      <c r="D25" s="1" t="s">
        <v>76</v>
      </c>
    </row>
    <row r="26" ht="16.5">
      <c r="D26" s="1" t="s">
        <v>5</v>
      </c>
    </row>
    <row r="27" spans="2:4" ht="16.5">
      <c r="B27" s="4"/>
      <c r="D27" s="4"/>
    </row>
    <row r="28" spans="2:4" ht="33">
      <c r="B28" s="26" t="s">
        <v>70</v>
      </c>
      <c r="D28" s="26" t="s">
        <v>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workbookViewId="0" topLeftCell="A1">
      <selection activeCell="C2" sqref="C2"/>
    </sheetView>
  </sheetViews>
  <sheetFormatPr defaultColWidth="9.140625" defaultRowHeight="12.75"/>
  <cols>
    <col min="1" max="1" width="40.7109375" style="1" customWidth="1"/>
    <col min="2" max="2" width="3.57421875" style="1" customWidth="1"/>
    <col min="3" max="3" width="27.57421875" style="19" customWidth="1"/>
    <col min="4" max="4" width="20.140625" style="19" customWidth="1"/>
    <col min="5" max="5" width="22.8515625" style="19" customWidth="1"/>
    <col min="6" max="16384" width="9.140625" style="1" customWidth="1"/>
  </cols>
  <sheetData>
    <row r="1" ht="16.5">
      <c r="A1" s="17" t="s">
        <v>78</v>
      </c>
    </row>
    <row r="2" ht="16.5">
      <c r="A2" s="2"/>
    </row>
    <row r="3" ht="16.5">
      <c r="A3" s="2" t="s">
        <v>79</v>
      </c>
    </row>
    <row r="5" spans="1:3" ht="16.5">
      <c r="A5" s="1" t="s">
        <v>80</v>
      </c>
      <c r="C5" s="19">
        <v>10000</v>
      </c>
    </row>
    <row r="6" spans="1:3" ht="16.5">
      <c r="A6" s="1" t="s">
        <v>81</v>
      </c>
      <c r="C6" s="19">
        <v>8000</v>
      </c>
    </row>
    <row r="7" spans="1:3" ht="16.5">
      <c r="A7" s="1" t="s">
        <v>82</v>
      </c>
      <c r="C7" s="19">
        <f>C5-C6</f>
        <v>2000</v>
      </c>
    </row>
    <row r="9" spans="1:3" ht="16.5">
      <c r="A9" s="1" t="s">
        <v>83</v>
      </c>
      <c r="C9" s="19">
        <f>C7</f>
        <v>2000</v>
      </c>
    </row>
    <row r="10" spans="1:3" ht="16.5">
      <c r="A10" s="4"/>
      <c r="C10" s="20"/>
    </row>
    <row r="11" spans="1:5" ht="16.5">
      <c r="A11" s="21" t="s">
        <v>84</v>
      </c>
      <c r="C11" s="19" t="s">
        <v>9</v>
      </c>
      <c r="D11" s="22">
        <v>8000</v>
      </c>
      <c r="E11" s="22">
        <v>8000</v>
      </c>
    </row>
    <row r="12" spans="1:5" ht="16.5">
      <c r="A12" s="4"/>
      <c r="C12" s="20"/>
      <c r="D12" s="22"/>
      <c r="E12" s="22"/>
    </row>
    <row r="13" spans="1:5" ht="16.5">
      <c r="A13" s="1" t="s">
        <v>85</v>
      </c>
      <c r="C13" s="19" t="s">
        <v>9</v>
      </c>
      <c r="D13" s="22">
        <v>2000</v>
      </c>
      <c r="E13" s="22">
        <f>D13</f>
        <v>2000</v>
      </c>
    </row>
    <row r="16" ht="16.5">
      <c r="A16" s="2" t="s">
        <v>86</v>
      </c>
    </row>
    <row r="18" spans="1:3" ht="16.5">
      <c r="A18" s="1" t="s">
        <v>80</v>
      </c>
      <c r="C18" s="19">
        <v>10000</v>
      </c>
    </row>
    <row r="19" spans="1:3" ht="16.5">
      <c r="A19" s="1" t="s">
        <v>81</v>
      </c>
      <c r="C19" s="19">
        <v>8000</v>
      </c>
    </row>
    <row r="20" spans="1:3" ht="16.5">
      <c r="A20" s="1" t="s">
        <v>82</v>
      </c>
      <c r="C20" s="19">
        <f>C18-C19</f>
        <v>2000</v>
      </c>
    </row>
    <row r="21" spans="1:4" ht="16.5">
      <c r="A21" s="1" t="s">
        <v>87</v>
      </c>
      <c r="C21" s="19">
        <v>3000</v>
      </c>
      <c r="D21" s="19">
        <v>1500</v>
      </c>
    </row>
    <row r="22" spans="1:5" ht="16.5">
      <c r="A22" s="1" t="s">
        <v>88</v>
      </c>
      <c r="C22" s="19">
        <f>C21-C20</f>
        <v>1000</v>
      </c>
      <c r="D22" s="19">
        <f>C20-D21</f>
        <v>500</v>
      </c>
      <c r="E22" s="19" t="s">
        <v>89</v>
      </c>
    </row>
    <row r="23" spans="1:3" ht="16.5">
      <c r="A23" s="4"/>
      <c r="C23" s="20"/>
    </row>
    <row r="24" spans="1:5" ht="16.5">
      <c r="A24" s="21" t="s">
        <v>84</v>
      </c>
      <c r="C24" s="19" t="s">
        <v>9</v>
      </c>
      <c r="D24" s="22">
        <v>8000</v>
      </c>
      <c r="E24" s="22">
        <v>8000</v>
      </c>
    </row>
    <row r="25" spans="1:5" ht="16.5">
      <c r="A25" s="4"/>
      <c r="C25" s="20"/>
      <c r="D25" s="22"/>
      <c r="E25" s="22"/>
    </row>
    <row r="26" spans="1:5" ht="16.5">
      <c r="A26" s="21" t="s">
        <v>90</v>
      </c>
      <c r="C26" s="19" t="str">
        <f>C24</f>
        <v>Impianti</v>
      </c>
      <c r="D26" s="22">
        <f>E26+E27+E28</f>
        <v>3600</v>
      </c>
      <c r="E26" s="22">
        <v>2000</v>
      </c>
    </row>
    <row r="27" spans="1:5" ht="16.5">
      <c r="A27" s="21"/>
      <c r="C27" s="19" t="s">
        <v>88</v>
      </c>
      <c r="D27" s="22"/>
      <c r="E27" s="22">
        <v>1000</v>
      </c>
    </row>
    <row r="28" spans="3:5" ht="16.5">
      <c r="C28" s="19" t="s">
        <v>91</v>
      </c>
      <c r="D28" s="28"/>
      <c r="E28" s="28">
        <f>C21*20%</f>
        <v>600</v>
      </c>
    </row>
    <row r="29" spans="4:5" ht="16.5">
      <c r="D29" s="22">
        <f>D26+D27+D28</f>
        <v>3600</v>
      </c>
      <c r="E29" s="22">
        <f>E26+E27+E28</f>
        <v>3600</v>
      </c>
    </row>
    <row r="30" spans="1:5" ht="16.5">
      <c r="A30" s="4"/>
      <c r="C30" s="20"/>
      <c r="D30" s="22"/>
      <c r="E30" s="22"/>
    </row>
    <row r="31" spans="1:5" ht="16.5">
      <c r="A31" s="1" t="s">
        <v>90</v>
      </c>
      <c r="C31" s="19" t="s">
        <v>9</v>
      </c>
      <c r="D31" s="22">
        <f>D21+(D21*20%)</f>
        <v>1800</v>
      </c>
      <c r="E31" s="22">
        <v>2000</v>
      </c>
    </row>
    <row r="32" spans="1:5" ht="16.5">
      <c r="A32" s="1" t="s">
        <v>89</v>
      </c>
      <c r="C32" s="19" t="s">
        <v>92</v>
      </c>
      <c r="D32" s="28">
        <f>D22</f>
        <v>500</v>
      </c>
      <c r="E32" s="28">
        <f>D21*20%</f>
        <v>300</v>
      </c>
    </row>
    <row r="33" spans="4:5" ht="16.5">
      <c r="D33" s="22">
        <f>SUM(D31:D32)</f>
        <v>2300</v>
      </c>
      <c r="E33" s="22">
        <f>SUM(E31:E32)</f>
        <v>2300</v>
      </c>
    </row>
    <row r="35" ht="16.5">
      <c r="A35" s="2" t="s">
        <v>93</v>
      </c>
    </row>
    <row r="37" spans="1:3" ht="16.5">
      <c r="A37" s="1" t="s">
        <v>80</v>
      </c>
      <c r="C37" s="19">
        <v>12000</v>
      </c>
    </row>
    <row r="38" spans="1:3" ht="16.5">
      <c r="A38" s="1" t="s">
        <v>81</v>
      </c>
      <c r="C38" s="19">
        <v>7000</v>
      </c>
    </row>
    <row r="39" spans="1:3" ht="16.5">
      <c r="A39" s="1" t="s">
        <v>82</v>
      </c>
      <c r="C39" s="19">
        <f>C37-C38</f>
        <v>5000</v>
      </c>
    </row>
    <row r="40" spans="1:3" ht="16.5">
      <c r="A40" s="1" t="s">
        <v>94</v>
      </c>
      <c r="C40" s="19">
        <v>6000</v>
      </c>
    </row>
    <row r="41" spans="1:3" ht="16.5">
      <c r="A41" s="1" t="s">
        <v>95</v>
      </c>
      <c r="C41" s="19">
        <f>C40-C39</f>
        <v>1000</v>
      </c>
    </row>
    <row r="42" spans="1:3" ht="16.5">
      <c r="A42" s="1" t="s">
        <v>96</v>
      </c>
      <c r="C42" s="19">
        <v>7000</v>
      </c>
    </row>
    <row r="44" spans="1:3" ht="16.5">
      <c r="A44" s="4"/>
      <c r="C44" s="20"/>
    </row>
    <row r="45" spans="1:5" ht="16.5">
      <c r="A45" s="21" t="s">
        <v>84</v>
      </c>
      <c r="C45" s="19" t="s">
        <v>9</v>
      </c>
      <c r="D45" s="22">
        <f>C38</f>
        <v>7000</v>
      </c>
      <c r="E45" s="22">
        <f>D45</f>
        <v>7000</v>
      </c>
    </row>
    <row r="46" spans="1:5" ht="16.5">
      <c r="A46" s="4"/>
      <c r="C46" s="20"/>
      <c r="D46" s="22"/>
      <c r="E46" s="22"/>
    </row>
    <row r="47" spans="1:5" ht="16.5">
      <c r="A47" s="1" t="s">
        <v>97</v>
      </c>
      <c r="C47" s="19" t="s">
        <v>9</v>
      </c>
      <c r="D47" s="22">
        <f>E50</f>
        <v>7200</v>
      </c>
      <c r="E47" s="22">
        <f>C39</f>
        <v>5000</v>
      </c>
    </row>
    <row r="48" spans="3:5" ht="16.5">
      <c r="C48" s="19" t="s">
        <v>88</v>
      </c>
      <c r="D48" s="22"/>
      <c r="E48" s="22">
        <f>C41</f>
        <v>1000</v>
      </c>
    </row>
    <row r="49" spans="3:5" ht="16.5">
      <c r="C49" s="19" t="s">
        <v>91</v>
      </c>
      <c r="D49" s="28"/>
      <c r="E49" s="28">
        <f>C40*20%</f>
        <v>1200</v>
      </c>
    </row>
    <row r="50" spans="4:5" ht="16.5">
      <c r="D50" s="22">
        <f>D47</f>
        <v>7200</v>
      </c>
      <c r="E50" s="22">
        <f>SUM(E47:E49)</f>
        <v>7200</v>
      </c>
    </row>
    <row r="51" spans="1:5" ht="16.5">
      <c r="A51" s="4"/>
      <c r="C51" s="20"/>
      <c r="D51" s="22"/>
      <c r="E51" s="22"/>
    </row>
    <row r="52" spans="1:5" ht="16.5">
      <c r="A52" s="1" t="s">
        <v>9</v>
      </c>
      <c r="C52" s="19" t="s">
        <v>98</v>
      </c>
      <c r="D52" s="22">
        <f>C42</f>
        <v>7000</v>
      </c>
      <c r="E52" s="22">
        <f>D52+D53</f>
        <v>8400</v>
      </c>
    </row>
    <row r="53" spans="1:5" ht="16.5">
      <c r="A53" s="1" t="s">
        <v>25</v>
      </c>
      <c r="D53" s="28">
        <f>D52*20%</f>
        <v>1400</v>
      </c>
      <c r="E53" s="28"/>
    </row>
    <row r="54" spans="4:5" ht="16.5">
      <c r="D54" s="22">
        <f>SUM(D52:D53)</f>
        <v>8400</v>
      </c>
      <c r="E54" s="22">
        <f>SUM(E52:E53)</f>
        <v>8400</v>
      </c>
    </row>
    <row r="55" spans="1:5" ht="16.5">
      <c r="A55" s="4"/>
      <c r="C55" s="20"/>
      <c r="D55" s="22"/>
      <c r="E55" s="22"/>
    </row>
    <row r="56" spans="1:5" ht="16.5">
      <c r="A56" s="19" t="s">
        <v>98</v>
      </c>
      <c r="C56" s="19" t="s">
        <v>97</v>
      </c>
      <c r="D56" s="22">
        <f>E52</f>
        <v>8400</v>
      </c>
      <c r="E56" s="22">
        <f>D47</f>
        <v>7200</v>
      </c>
    </row>
    <row r="57" spans="3:5" ht="16.5">
      <c r="C57" s="19" t="s">
        <v>28</v>
      </c>
      <c r="D57" s="22"/>
      <c r="E57" s="22">
        <f>D56-E56</f>
        <v>1200</v>
      </c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</cp:lastModifiedBy>
  <dcterms:modified xsi:type="dcterms:W3CDTF">2013-10-29T16:33:49Z</dcterms:modified>
  <cp:category/>
  <cp:version/>
  <cp:contentType/>
  <cp:contentStatus/>
</cp:coreProperties>
</file>